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aveExternalLinkValues="0"/>
  <bookViews>
    <workbookView xWindow="240" yWindow="90" windowWidth="9135" windowHeight="4965" tabRatio="599" activeTab="1"/>
  </bookViews>
  <sheets>
    <sheet name="cronograma" sheetId="5" r:id="rId1"/>
    <sheet name="Presupuesto" sheetId="6" r:id="rId2"/>
  </sheets>
  <calcPr calcId="144525"/>
</workbook>
</file>

<file path=xl/calcChain.xml><?xml version="1.0" encoding="utf-8"?>
<calcChain xmlns="http://schemas.openxmlformats.org/spreadsheetml/2006/main">
  <c r="D5" i="5" l="1"/>
  <c r="D24" i="5"/>
  <c r="D21" i="5"/>
  <c r="D17" i="5"/>
  <c r="D12" i="5"/>
  <c r="D7" i="5"/>
  <c r="F11" i="6" l="1"/>
  <c r="F40" i="6"/>
  <c r="F32" i="6"/>
  <c r="G32" i="6" s="1"/>
  <c r="F29" i="6"/>
  <c r="G29" i="6" s="1"/>
  <c r="F23" i="6"/>
  <c r="G23" i="6" s="1"/>
  <c r="F21" i="6"/>
  <c r="G21" i="6" s="1"/>
  <c r="F17" i="6"/>
  <c r="F15" i="6"/>
  <c r="G15" i="6" s="1"/>
  <c r="G11" i="6"/>
  <c r="F9" i="6"/>
  <c r="G9" i="6" s="1"/>
  <c r="E35" i="6"/>
  <c r="G35" i="6" s="1"/>
  <c r="E37" i="6"/>
  <c r="G37" i="6" s="1"/>
  <c r="G36" i="6"/>
  <c r="G25" i="6"/>
  <c r="G22" i="6"/>
  <c r="G24" i="6"/>
  <c r="G40" i="6"/>
  <c r="G38" i="6"/>
  <c r="G34" i="6"/>
  <c r="G33" i="6"/>
  <c r="G18" i="6"/>
  <c r="G17" i="6"/>
  <c r="G16" i="6"/>
  <c r="G10" i="6"/>
  <c r="G12" i="6"/>
  <c r="G20" i="6" l="1"/>
  <c r="G14" i="6"/>
  <c r="G8" i="6"/>
  <c r="G6" i="6" s="1"/>
  <c r="G31" i="6"/>
  <c r="G27" i="6" s="1"/>
  <c r="G41" i="6" l="1"/>
  <c r="G42" i="6" s="1"/>
  <c r="G43" i="6" s="1"/>
</calcChain>
</file>

<file path=xl/sharedStrings.xml><?xml version="1.0" encoding="utf-8"?>
<sst xmlns="http://schemas.openxmlformats.org/spreadsheetml/2006/main" count="130" uniqueCount="95">
  <si>
    <t>Mes 1</t>
  </si>
  <si>
    <t>Mes 2</t>
  </si>
  <si>
    <t>Mes 3</t>
  </si>
  <si>
    <t>Actividad</t>
  </si>
  <si>
    <t>Duración</t>
  </si>
  <si>
    <t>N°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</si>
  <si>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</si>
  <si>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</si>
  <si>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</si>
  <si>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</si>
  <si>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</si>
  <si>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</si>
  <si>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</si>
  <si>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</si>
  <si>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</si>
  <si>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[US$]</t>
  </si>
  <si>
    <t>[CL$]</t>
  </si>
  <si>
    <t>CABILDO ABIERTO</t>
  </si>
  <si>
    <t>CAMPAÑA CHILE INCLUSIVO</t>
  </si>
  <si>
    <t>1.1</t>
  </si>
  <si>
    <t>1.2</t>
  </si>
  <si>
    <t>1.3</t>
  </si>
  <si>
    <t>Preparación de Material Audiovisual</t>
  </si>
  <si>
    <t>Facebook</t>
  </si>
  <si>
    <t>Youtube</t>
  </si>
  <si>
    <t>TV Abierta</t>
  </si>
  <si>
    <t>Medios Escritos</t>
  </si>
  <si>
    <t>Revistas Digitales</t>
  </si>
  <si>
    <t>Radiodifusión</t>
  </si>
  <si>
    <t>2.1</t>
  </si>
  <si>
    <t>2.2</t>
  </si>
  <si>
    <t>2.1.1</t>
  </si>
  <si>
    <t>2.1.2</t>
  </si>
  <si>
    <t>2.1.3</t>
  </si>
  <si>
    <t>2.1.4</t>
  </si>
  <si>
    <t>2.1.6</t>
  </si>
  <si>
    <t>2.1.7</t>
  </si>
  <si>
    <t>2.1.8</t>
  </si>
  <si>
    <t>Asesoria Planificación Evento</t>
  </si>
  <si>
    <t>1.1.1</t>
  </si>
  <si>
    <t>1.1.2</t>
  </si>
  <si>
    <t>1.1.3</t>
  </si>
  <si>
    <t>ACTIVIDAD</t>
  </si>
  <si>
    <t>COSTO UNITARIO</t>
  </si>
  <si>
    <t>CANTIDAD</t>
  </si>
  <si>
    <t>TOTAL</t>
  </si>
  <si>
    <t>UNIDAD</t>
  </si>
  <si>
    <t>2.3</t>
  </si>
  <si>
    <t>CONVOCATORIA INICIAL</t>
  </si>
  <si>
    <t>CONVENCIÓN MENSUAL</t>
  </si>
  <si>
    <t>PLATAFORMA VIRTUAL</t>
  </si>
  <si>
    <t>DISEÑO DE CAMPAÑA</t>
  </si>
  <si>
    <t>EJECUCIÓN CAMPAÑA</t>
  </si>
  <si>
    <t>PRESUPUESTO ACCIONES DE COMUNICACIÓN</t>
  </si>
  <si>
    <t>días</t>
  </si>
  <si>
    <t>GL</t>
  </si>
  <si>
    <t>Organizador de Evento</t>
  </si>
  <si>
    <t>mes</t>
  </si>
  <si>
    <t>Catering</t>
  </si>
  <si>
    <t>1.1.4</t>
  </si>
  <si>
    <t>1.2.1</t>
  </si>
  <si>
    <t>1.2.2</t>
  </si>
  <si>
    <t>1.2.3</t>
  </si>
  <si>
    <t>1.2.4</t>
  </si>
  <si>
    <t>Mes</t>
  </si>
  <si>
    <t>Arriendo de Espacios Físicos</t>
  </si>
  <si>
    <t>Catering (Coffe Break)</t>
  </si>
  <si>
    <t>1.3.1</t>
  </si>
  <si>
    <t>Diseño Web</t>
  </si>
  <si>
    <t>1.3.2</t>
  </si>
  <si>
    <t>Webhost</t>
  </si>
  <si>
    <t>Mails</t>
  </si>
  <si>
    <t>1.3.3</t>
  </si>
  <si>
    <t>año</t>
  </si>
  <si>
    <t>Nic Chile</t>
  </si>
  <si>
    <t>SUBTOTAL</t>
  </si>
  <si>
    <t xml:space="preserve">IMPREVISTOS </t>
  </si>
  <si>
    <t>COMMUNITY MANAGER</t>
  </si>
  <si>
    <t>2.4</t>
  </si>
  <si>
    <t>2.5</t>
  </si>
  <si>
    <t>2.6</t>
  </si>
  <si>
    <t>Convocatoria Inicial</t>
  </si>
  <si>
    <t>Bases de Licitacion Asesoria</t>
  </si>
  <si>
    <t>Asesoria Planificacion de Eventos</t>
  </si>
  <si>
    <t>Convención Mensual</t>
  </si>
  <si>
    <t>Gestión Evento</t>
  </si>
  <si>
    <t>Evento Inicial</t>
  </si>
  <si>
    <t>Evento Mensual</t>
  </si>
  <si>
    <t>Asesoria Implementación</t>
  </si>
  <si>
    <t>Implementación Web &amp; Mail</t>
  </si>
  <si>
    <t>Diseño de Campaña</t>
  </si>
  <si>
    <t>Ejecución de Campaña</t>
  </si>
  <si>
    <t>Preparación Material Audiovisual</t>
  </si>
  <si>
    <t>Gestión en Medios</t>
  </si>
  <si>
    <t>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</si>
</sst>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2" fontId="2" fillId="3" borderId="6" xfId="0" applyNumberFormat="1" applyFont="1" applyFill="1" applyBorder="1"/>
    <xf numFmtId="2" fontId="2" fillId="0" borderId="1" xfId="0" applyNumberFormat="1" applyFont="1" applyBorder="1"/>
    <xf numFmtId="2" fontId="2" fillId="2" borderId="6" xfId="0" applyNumberFormat="1" applyFont="1" applyFill="1" applyBorder="1"/>
    <xf numFmtId="2" fontId="2" fillId="0" borderId="6" xfId="0" applyNumberFormat="1" applyFont="1" applyBorder="1"/>
    <xf numFmtId="2" fontId="2" fillId="4" borderId="6" xfId="0" applyNumberFormat="1" applyFont="1" applyFill="1" applyBorder="1"/>
    <xf numFmtId="0" fontId="1" fillId="0" borderId="16" xfId="0" applyFont="1" applyBorder="1" applyAlignment="1">
      <alignment horizontal="center" vertical="center"/>
    </xf>
    <xf numFmtId="2" fontId="2" fillId="0" borderId="15" xfId="0" applyNumberFormat="1" applyFont="1" applyBorder="1"/>
    <xf numFmtId="2" fontId="2" fillId="0" borderId="17" xfId="0" applyNumberFormat="1" applyFont="1" applyBorder="1"/>
    <xf numFmtId="1" fontId="1" fillId="0" borderId="19" xfId="0" applyNumberFormat="1" applyFont="1" applyBorder="1" applyAlignment="1">
      <alignment horizontal="center"/>
    </xf>
    <xf numFmtId="2" fontId="1" fillId="0" borderId="4" xfId="0" applyNumberFormat="1" applyFont="1" applyBorder="1"/>
    <xf numFmtId="2" fontId="1" fillId="0" borderId="3" xfId="0" applyNumberFormat="1" applyFont="1" applyBorder="1"/>
    <xf numFmtId="2" fontId="1" fillId="0" borderId="7" xfId="0" applyNumberFormat="1" applyFont="1" applyBorder="1"/>
    <xf numFmtId="0" fontId="3" fillId="0" borderId="0" xfId="0" applyFont="1"/>
    <xf numFmtId="0" fontId="4" fillId="0" borderId="0" xfId="0" applyFont="1"/>
    <xf numFmtId="0" fontId="3" fillId="0" borderId="22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4" xfId="0" applyFont="1" applyBorder="1"/>
    <xf numFmtId="0" fontId="3" fillId="0" borderId="24" xfId="0" applyFont="1" applyBorder="1"/>
    <xf numFmtId="0" fontId="3" fillId="0" borderId="23" xfId="0" applyFont="1" applyBorder="1"/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/>
    <xf numFmtId="0" fontId="3" fillId="0" borderId="3" xfId="0" applyFont="1" applyBorder="1"/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" fontId="3" fillId="0" borderId="0" xfId="0" applyNumberFormat="1" applyFont="1"/>
    <xf numFmtId="3" fontId="4" fillId="0" borderId="6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4" xfId="0" applyNumberFormat="1" applyFont="1" applyBorder="1"/>
    <xf numFmtId="3" fontId="3" fillId="0" borderId="3" xfId="0" applyNumberFormat="1" applyFont="1" applyBorder="1"/>
    <xf numFmtId="3" fontId="3" fillId="0" borderId="1" xfId="0" applyNumberFormat="1" applyFont="1" applyBorder="1"/>
    <xf numFmtId="3" fontId="3" fillId="0" borderId="23" xfId="0" applyNumberFormat="1" applyFont="1" applyBorder="1"/>
    <xf numFmtId="3" fontId="4" fillId="0" borderId="1" xfId="0" applyNumberFormat="1" applyFont="1" applyBorder="1"/>
    <xf numFmtId="3" fontId="4" fillId="0" borderId="24" xfId="0" applyNumberFormat="1" applyFont="1" applyBorder="1"/>
    <xf numFmtId="0" fontId="4" fillId="0" borderId="23" xfId="0" applyFont="1" applyBorder="1" applyAlignment="1">
      <alignment horizontal="right"/>
    </xf>
    <xf numFmtId="0" fontId="4" fillId="0" borderId="23" xfId="0" applyFont="1" applyBorder="1"/>
    <xf numFmtId="3" fontId="4" fillId="0" borderId="23" xfId="0" applyNumberFormat="1" applyFont="1" applyBorder="1"/>
    <xf numFmtId="0" fontId="4" fillId="0" borderId="24" xfId="0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right" vertical="center"/>
    </xf>
    <xf numFmtId="3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7" fillId="0" borderId="12" xfId="0" applyNumberFormat="1" applyFont="1" applyBorder="1" applyAlignment="1">
      <alignment horizontal="right"/>
    </xf>
    <xf numFmtId="2" fontId="7" fillId="0" borderId="2" xfId="0" applyNumberFormat="1" applyFont="1" applyBorder="1"/>
    <xf numFmtId="2" fontId="8" fillId="0" borderId="2" xfId="0" applyNumberFormat="1" applyFont="1" applyBorder="1"/>
    <xf numFmtId="1" fontId="7" fillId="0" borderId="13" xfId="0" applyNumberFormat="1" applyFont="1" applyBorder="1" applyAlignment="1">
      <alignment horizontal="right"/>
    </xf>
    <xf numFmtId="2" fontId="8" fillId="0" borderId="14" xfId="0" applyNumberFormat="1" applyFont="1" applyBorder="1"/>
    <xf numFmtId="2" fontId="1" fillId="0" borderId="26" xfId="0" applyNumberFormat="1" applyFont="1" applyBorder="1"/>
    <xf numFmtId="2" fontId="2" fillId="0" borderId="11" xfId="0" applyNumberFormat="1" applyFont="1" applyBorder="1"/>
    <xf numFmtId="2" fontId="2" fillId="3" borderId="11" xfId="0" applyNumberFormat="1" applyFont="1" applyFill="1" applyBorder="1"/>
    <xf numFmtId="2" fontId="2" fillId="2" borderId="11" xfId="0" applyNumberFormat="1" applyFont="1" applyFill="1" applyBorder="1"/>
    <xf numFmtId="2" fontId="2" fillId="0" borderId="18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FF"/>
      <rgbColor rgb="00FFCC00"/>
      <rgbColor rgb="00FF0000"/>
      <rgbColor rgb="0000E61A"/>
      <rgbColor rgb="0073BAFF"/>
      <rgbColor rgb="00FFE373"/>
      <rgbColor rgb="00FF7373"/>
      <rgbColor rgb="0066F282"/>
      <rgbColor rgb="00B3D9FF"/>
      <rgbColor rgb="00FFF0B3"/>
      <rgbColor rgb="00FFB3B3"/>
      <rgbColor rgb="00ABF7BA"/>
      <rgbColor rgb="00C0C0C0"/>
      <rgbColor rgb="00808080"/>
      <rgbColor rgb="000080FF"/>
      <rgbColor rgb="00FFCC00"/>
      <rgbColor rgb="00FF0000"/>
      <rgbColor rgb="0000E61A"/>
      <rgbColor rgb="0073BAFF"/>
      <rgbColor rgb="00FFE373"/>
      <rgbColor rgb="00FF7373"/>
      <rgbColor rgb="0066F282"/>
      <rgbColor rgb="000080FF"/>
      <rgbColor rgb="00FFCC00"/>
      <rgbColor rgb="00FF0000"/>
      <rgbColor rgb="0000E61A"/>
      <rgbColor rgb="0073BAFF"/>
      <rgbColor rgb="00FFE373"/>
      <rgbColor rgb="00FF7373"/>
      <rgbColor rgb="0066F282"/>
      <rgbColor rgb="000080FF"/>
      <rgbColor rgb="00FFCC00"/>
      <rgbColor rgb="00FF0000"/>
      <rgbColor rgb="0000E61A"/>
      <rgbColor rgb="00000000"/>
      <rgbColor rgb="00646464"/>
      <rgbColor rgb="00AFAFAF"/>
      <rgbColor rgb="00FFFFFF"/>
      <rgbColor rgb="0073BAFF"/>
      <rgbColor rgb="00FFE373"/>
      <rgbColor rgb="00FF7373"/>
      <rgbColor rgb="0066F282"/>
      <rgbColor rgb="00323232"/>
      <rgbColor rgb="007D7D7D"/>
      <rgbColor rgb="00C8C8C8"/>
      <rgbColor rgb="00FFFFFF"/>
      <rgbColor rgb="00B3D9FF"/>
      <rgbColor rgb="00FFF0B3"/>
      <rgbColor rgb="00FFB3B3"/>
      <rgbColor rgb="00ABF7BA"/>
      <rgbColor rgb="004B4B4B"/>
      <rgbColor rgb="00969696"/>
      <rgbColor rgb="00E1E1E1"/>
      <rgbColor rgb="00FFFFFF"/>
    </indexed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27"/>
  <sheetViews>
    <sheetView workbookViewId="0">
      <selection activeCell="C19" sqref="C19"/>
    </sheetView>
  </sheetViews>
  <sheetFormatPr baseColWidth="10" defaultRowHeight="15" x14ac:dyDescent="0.25"/>
  <cols>
    <col min="1" max="1" width="2" style="1" customWidth="1"/>
    <col min="2" max="2" width="3.85546875" style="1" customWidth="1"/>
    <col min="3" max="3" width="32.5703125" style="1" customWidth="1"/>
    <col min="4" max="4" width="11.7109375" style="1" customWidth="1"/>
    <col min="5" max="55" width="2.5703125" style="1" customWidth="1"/>
    <col min="56" max="16384" width="11.42578125" style="1"/>
  </cols>
  <sheetData>
    <row r="2" spans="2:52" ht="15.75" thickBot="1" x14ac:dyDescent="0.3"/>
    <row r="3" spans="2:52" x14ac:dyDescent="0.25">
      <c r="B3" s="70" t="s">
        <v>5</v>
      </c>
      <c r="C3" s="73" t="s">
        <v>3</v>
      </c>
      <c r="D3" s="8" t="s">
        <v>94</v>
      </c>
      <c r="E3" s="70" t="s">
        <v>4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6"/>
    </row>
    <row r="4" spans="2:52" x14ac:dyDescent="0.25">
      <c r="B4" s="71"/>
      <c r="C4" s="74"/>
      <c r="D4" s="2" t="s">
        <v>15</v>
      </c>
      <c r="E4" s="77" t="s">
        <v>0</v>
      </c>
      <c r="F4" s="78"/>
      <c r="G4" s="78"/>
      <c r="H4" s="78"/>
      <c r="I4" s="78" t="s">
        <v>1</v>
      </c>
      <c r="J4" s="78"/>
      <c r="K4" s="78"/>
      <c r="L4" s="78"/>
      <c r="M4" s="78" t="s">
        <v>2</v>
      </c>
      <c r="N4" s="78"/>
      <c r="O4" s="78"/>
      <c r="P4" s="78"/>
      <c r="Q4" s="78" t="s">
        <v>6</v>
      </c>
      <c r="R4" s="78"/>
      <c r="S4" s="78"/>
      <c r="T4" s="78"/>
      <c r="U4" s="78" t="s">
        <v>7</v>
      </c>
      <c r="V4" s="78"/>
      <c r="W4" s="78"/>
      <c r="X4" s="78"/>
      <c r="Y4" s="78" t="s">
        <v>8</v>
      </c>
      <c r="Z4" s="78"/>
      <c r="AA4" s="78"/>
      <c r="AB4" s="78"/>
      <c r="AC4" s="78" t="s">
        <v>9</v>
      </c>
      <c r="AD4" s="78"/>
      <c r="AE4" s="78"/>
      <c r="AF4" s="78"/>
      <c r="AG4" s="78" t="s">
        <v>10</v>
      </c>
      <c r="AH4" s="78"/>
      <c r="AI4" s="78"/>
      <c r="AJ4" s="78"/>
      <c r="AK4" s="78" t="s">
        <v>11</v>
      </c>
      <c r="AL4" s="78"/>
      <c r="AM4" s="78"/>
      <c r="AN4" s="78"/>
      <c r="AO4" s="78" t="s">
        <v>12</v>
      </c>
      <c r="AP4" s="78"/>
      <c r="AQ4" s="78"/>
      <c r="AR4" s="78"/>
      <c r="AS4" s="78" t="s">
        <v>13</v>
      </c>
      <c r="AT4" s="78"/>
      <c r="AU4" s="78"/>
      <c r="AV4" s="78"/>
      <c r="AW4" s="78" t="s">
        <v>14</v>
      </c>
      <c r="AX4" s="78"/>
      <c r="AY4" s="78"/>
      <c r="AZ4" s="79"/>
    </row>
    <row r="5" spans="2:52" ht="15.75" thickBot="1" x14ac:dyDescent="0.3">
      <c r="B5" s="72"/>
      <c r="C5" s="75"/>
      <c r="D5" s="61">
        <f>Presupuesto!G43</f>
        <v>139251444.44444445</v>
      </c>
      <c r="E5" s="83">
        <v>1</v>
      </c>
      <c r="F5" s="84">
        <v>2</v>
      </c>
      <c r="G5" s="84">
        <v>3</v>
      </c>
      <c r="H5" s="84">
        <v>4</v>
      </c>
      <c r="I5" s="84">
        <v>5</v>
      </c>
      <c r="J5" s="84">
        <v>6</v>
      </c>
      <c r="K5" s="84">
        <v>7</v>
      </c>
      <c r="L5" s="84">
        <v>8</v>
      </c>
      <c r="M5" s="84">
        <v>9</v>
      </c>
      <c r="N5" s="84">
        <v>10</v>
      </c>
      <c r="O5" s="84">
        <v>11</v>
      </c>
      <c r="P5" s="84">
        <v>12</v>
      </c>
      <c r="Q5" s="84">
        <v>13</v>
      </c>
      <c r="R5" s="84">
        <v>14</v>
      </c>
      <c r="S5" s="84">
        <v>15</v>
      </c>
      <c r="T5" s="84">
        <v>16</v>
      </c>
      <c r="U5" s="84">
        <v>17</v>
      </c>
      <c r="V5" s="84">
        <v>18</v>
      </c>
      <c r="W5" s="84">
        <v>19</v>
      </c>
      <c r="X5" s="84">
        <v>20</v>
      </c>
      <c r="Y5" s="84">
        <v>21</v>
      </c>
      <c r="Z5" s="84">
        <v>22</v>
      </c>
      <c r="AA5" s="84">
        <v>23</v>
      </c>
      <c r="AB5" s="84">
        <v>24</v>
      </c>
      <c r="AC5" s="84">
        <v>25</v>
      </c>
      <c r="AD5" s="84">
        <v>26</v>
      </c>
      <c r="AE5" s="84">
        <v>27</v>
      </c>
      <c r="AF5" s="84">
        <v>28</v>
      </c>
      <c r="AG5" s="84">
        <v>29</v>
      </c>
      <c r="AH5" s="84">
        <v>30</v>
      </c>
      <c r="AI5" s="84">
        <v>31</v>
      </c>
      <c r="AJ5" s="84">
        <v>32</v>
      </c>
      <c r="AK5" s="84">
        <v>33</v>
      </c>
      <c r="AL5" s="84">
        <v>34</v>
      </c>
      <c r="AM5" s="84">
        <v>35</v>
      </c>
      <c r="AN5" s="84">
        <v>36</v>
      </c>
      <c r="AO5" s="84">
        <v>37</v>
      </c>
      <c r="AP5" s="84">
        <v>38</v>
      </c>
      <c r="AQ5" s="84">
        <v>39</v>
      </c>
      <c r="AR5" s="84">
        <v>40</v>
      </c>
      <c r="AS5" s="84">
        <v>41</v>
      </c>
      <c r="AT5" s="84">
        <v>42</v>
      </c>
      <c r="AU5" s="84">
        <v>43</v>
      </c>
      <c r="AV5" s="84">
        <v>44</v>
      </c>
      <c r="AW5" s="84">
        <v>45</v>
      </c>
      <c r="AX5" s="84">
        <v>46</v>
      </c>
      <c r="AY5" s="84">
        <v>47</v>
      </c>
      <c r="AZ5" s="85">
        <v>48</v>
      </c>
    </row>
    <row r="6" spans="2:52" ht="7.5" customHeight="1" x14ac:dyDescent="0.25">
      <c r="B6" s="11"/>
      <c r="C6" s="12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91"/>
    </row>
    <row r="7" spans="2:52" ht="15.75" x14ac:dyDescent="0.25">
      <c r="B7" s="86">
        <v>1</v>
      </c>
      <c r="C7" s="87" t="s">
        <v>81</v>
      </c>
      <c r="D7" s="62">
        <f>Presupuesto!G8</f>
        <v>4588888.8888888881</v>
      </c>
      <c r="E7" s="3"/>
      <c r="F7" s="3"/>
      <c r="G7" s="3"/>
      <c r="H7" s="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92"/>
    </row>
    <row r="8" spans="2:52" ht="15.75" x14ac:dyDescent="0.25">
      <c r="B8" s="86"/>
      <c r="C8" s="88" t="s">
        <v>82</v>
      </c>
      <c r="D8" s="63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92"/>
    </row>
    <row r="9" spans="2:52" ht="15.75" x14ac:dyDescent="0.25">
      <c r="B9" s="86"/>
      <c r="C9" s="88" t="s">
        <v>83</v>
      </c>
      <c r="D9" s="63"/>
      <c r="E9" s="6"/>
      <c r="F9" s="5"/>
      <c r="G9" s="5"/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92"/>
    </row>
    <row r="10" spans="2:52" ht="15.75" x14ac:dyDescent="0.25">
      <c r="B10" s="86"/>
      <c r="C10" s="88" t="s">
        <v>86</v>
      </c>
      <c r="D10" s="63"/>
      <c r="E10" s="6"/>
      <c r="F10" s="6"/>
      <c r="G10" s="6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92"/>
    </row>
    <row r="11" spans="2:52" ht="8.25" customHeight="1" x14ac:dyDescent="0.25">
      <c r="B11" s="86"/>
      <c r="C11" s="88"/>
      <c r="D11" s="6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92"/>
    </row>
    <row r="12" spans="2:52" ht="15.75" x14ac:dyDescent="0.25">
      <c r="B12" s="86" t="s">
        <v>20</v>
      </c>
      <c r="C12" s="87" t="s">
        <v>84</v>
      </c>
      <c r="D12" s="62">
        <f>Presupuesto!G14</f>
        <v>30622222.222222224</v>
      </c>
      <c r="E12" s="6"/>
      <c r="F12" s="6"/>
      <c r="G12" s="6"/>
      <c r="H12" s="6"/>
      <c r="I12" s="3"/>
      <c r="J12" s="3"/>
      <c r="K12" s="3"/>
      <c r="L12" s="3"/>
      <c r="M12" s="6"/>
      <c r="N12" s="6"/>
      <c r="O12" s="3"/>
      <c r="P12" s="3"/>
      <c r="Q12" s="6"/>
      <c r="R12" s="6"/>
      <c r="S12" s="3"/>
      <c r="T12" s="3"/>
      <c r="U12" s="6"/>
      <c r="V12" s="6"/>
      <c r="W12" s="3"/>
      <c r="X12" s="3"/>
      <c r="Y12" s="6"/>
      <c r="Z12" s="6"/>
      <c r="AA12" s="3"/>
      <c r="AB12" s="3"/>
      <c r="AC12" s="6"/>
      <c r="AD12" s="6"/>
      <c r="AE12" s="3"/>
      <c r="AF12" s="3"/>
      <c r="AG12" s="6"/>
      <c r="AH12" s="6"/>
      <c r="AI12" s="3"/>
      <c r="AJ12" s="3"/>
      <c r="AK12" s="6"/>
      <c r="AL12" s="6"/>
      <c r="AM12" s="3"/>
      <c r="AN12" s="3"/>
      <c r="AO12" s="6"/>
      <c r="AP12" s="6"/>
      <c r="AQ12" s="3"/>
      <c r="AR12" s="3"/>
      <c r="AS12" s="6"/>
      <c r="AT12" s="6"/>
      <c r="AU12" s="3"/>
      <c r="AV12" s="3"/>
      <c r="AW12" s="6"/>
      <c r="AX12" s="6"/>
      <c r="AY12" s="3"/>
      <c r="AZ12" s="93"/>
    </row>
    <row r="13" spans="2:52" ht="15.75" x14ac:dyDescent="0.25">
      <c r="B13" s="86"/>
      <c r="C13" s="88" t="s">
        <v>83</v>
      </c>
      <c r="D13" s="63"/>
      <c r="E13" s="6"/>
      <c r="F13" s="6"/>
      <c r="G13" s="6"/>
      <c r="H13" s="6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92"/>
    </row>
    <row r="14" spans="2:52" ht="15.75" x14ac:dyDescent="0.25">
      <c r="B14" s="86"/>
      <c r="C14" s="88" t="s">
        <v>85</v>
      </c>
      <c r="D14" s="63"/>
      <c r="E14" s="6"/>
      <c r="F14" s="6"/>
      <c r="G14" s="6"/>
      <c r="H14" s="6"/>
      <c r="I14" s="6"/>
      <c r="J14" s="6"/>
      <c r="K14" s="5"/>
      <c r="L14" s="5"/>
      <c r="M14" s="6"/>
      <c r="N14" s="6"/>
      <c r="O14" s="5"/>
      <c r="P14" s="5"/>
      <c r="Q14" s="6"/>
      <c r="R14" s="6"/>
      <c r="S14" s="5"/>
      <c r="T14" s="5"/>
      <c r="U14" s="6"/>
      <c r="V14" s="6"/>
      <c r="W14" s="5"/>
      <c r="X14" s="5"/>
      <c r="Y14" s="6"/>
      <c r="Z14" s="6"/>
      <c r="AA14" s="5"/>
      <c r="AB14" s="5"/>
      <c r="AC14" s="6"/>
      <c r="AD14" s="6"/>
      <c r="AE14" s="5"/>
      <c r="AF14" s="5"/>
      <c r="AG14" s="6"/>
      <c r="AH14" s="6"/>
      <c r="AI14" s="5"/>
      <c r="AJ14" s="5"/>
      <c r="AK14" s="6"/>
      <c r="AL14" s="6"/>
      <c r="AM14" s="5"/>
      <c r="AN14" s="5"/>
      <c r="AO14" s="6"/>
      <c r="AP14" s="6"/>
      <c r="AQ14" s="5"/>
      <c r="AR14" s="5"/>
      <c r="AS14" s="6"/>
      <c r="AT14" s="6"/>
      <c r="AU14" s="5"/>
      <c r="AV14" s="5"/>
      <c r="AW14" s="6"/>
      <c r="AX14" s="6"/>
      <c r="AY14" s="5"/>
      <c r="AZ14" s="94"/>
    </row>
    <row r="15" spans="2:52" ht="15.75" x14ac:dyDescent="0.25">
      <c r="B15" s="86"/>
      <c r="C15" s="88" t="s">
        <v>87</v>
      </c>
      <c r="D15" s="63"/>
      <c r="E15" s="6"/>
      <c r="F15" s="6"/>
      <c r="G15" s="6"/>
      <c r="H15" s="6"/>
      <c r="I15" s="6"/>
      <c r="J15" s="6"/>
      <c r="K15" s="6"/>
      <c r="L15" s="5"/>
      <c r="M15" s="6"/>
      <c r="N15" s="6"/>
      <c r="O15" s="6"/>
      <c r="P15" s="5"/>
      <c r="Q15" s="6"/>
      <c r="R15" s="6"/>
      <c r="S15" s="6"/>
      <c r="T15" s="5"/>
      <c r="U15" s="6"/>
      <c r="V15" s="6"/>
      <c r="W15" s="6"/>
      <c r="X15" s="5"/>
      <c r="Y15" s="6"/>
      <c r="Z15" s="6"/>
      <c r="AA15" s="6"/>
      <c r="AB15" s="5"/>
      <c r="AC15" s="6"/>
      <c r="AD15" s="6"/>
      <c r="AE15" s="6"/>
      <c r="AF15" s="5"/>
      <c r="AG15" s="6"/>
      <c r="AH15" s="6"/>
      <c r="AI15" s="6"/>
      <c r="AJ15" s="5"/>
      <c r="AK15" s="6"/>
      <c r="AL15" s="6"/>
      <c r="AM15" s="6"/>
      <c r="AN15" s="5"/>
      <c r="AO15" s="6"/>
      <c r="AP15" s="6"/>
      <c r="AQ15" s="6"/>
      <c r="AR15" s="5"/>
      <c r="AS15" s="6"/>
      <c r="AT15" s="6"/>
      <c r="AU15" s="6"/>
      <c r="AV15" s="5"/>
      <c r="AW15" s="6"/>
      <c r="AX15" s="6"/>
      <c r="AY15" s="6"/>
      <c r="AZ15" s="94"/>
    </row>
    <row r="16" spans="2:52" ht="7.5" customHeight="1" x14ac:dyDescent="0.25">
      <c r="B16" s="86"/>
      <c r="C16" s="88"/>
      <c r="D16" s="63"/>
      <c r="E16" s="6"/>
      <c r="F16" s="6"/>
      <c r="G16" s="6"/>
      <c r="H16" s="6"/>
      <c r="I16" s="6"/>
      <c r="J16" s="6"/>
      <c r="K16" s="6"/>
      <c r="L16" s="5"/>
      <c r="M16" s="6"/>
      <c r="N16" s="6"/>
      <c r="O16" s="6"/>
      <c r="P16" s="5"/>
      <c r="Q16" s="6"/>
      <c r="R16" s="6"/>
      <c r="S16" s="6"/>
      <c r="T16" s="5"/>
      <c r="U16" s="6"/>
      <c r="V16" s="6"/>
      <c r="W16" s="6"/>
      <c r="X16" s="5"/>
      <c r="Y16" s="6"/>
      <c r="Z16" s="6"/>
      <c r="AA16" s="6"/>
      <c r="AB16" s="5"/>
      <c r="AC16" s="6"/>
      <c r="AD16" s="6"/>
      <c r="AE16" s="6"/>
      <c r="AF16" s="5"/>
      <c r="AG16" s="6"/>
      <c r="AH16" s="6"/>
      <c r="AI16" s="6"/>
      <c r="AJ16" s="5"/>
      <c r="AK16" s="6"/>
      <c r="AL16" s="6"/>
      <c r="AM16" s="6"/>
      <c r="AN16" s="5"/>
      <c r="AO16" s="6"/>
      <c r="AP16" s="6"/>
      <c r="AQ16" s="6"/>
      <c r="AR16" s="5"/>
      <c r="AS16" s="6"/>
      <c r="AT16" s="6"/>
      <c r="AU16" s="6"/>
      <c r="AV16" s="5"/>
      <c r="AW16" s="6"/>
      <c r="AX16" s="6"/>
      <c r="AY16" s="6"/>
      <c r="AZ16" s="94"/>
    </row>
    <row r="17" spans="2:52" ht="15.75" x14ac:dyDescent="0.25">
      <c r="B17" s="86" t="s">
        <v>21</v>
      </c>
      <c r="C17" s="87" t="s">
        <v>90</v>
      </c>
      <c r="D17" s="62">
        <f>Presupuesto!G20</f>
        <v>2058888.8888888888</v>
      </c>
      <c r="E17" s="7"/>
      <c r="F17" s="7"/>
      <c r="G17" s="7"/>
      <c r="H17" s="7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92"/>
    </row>
    <row r="18" spans="2:52" ht="15.75" x14ac:dyDescent="0.25">
      <c r="B18" s="86"/>
      <c r="C18" s="88" t="s">
        <v>88</v>
      </c>
      <c r="D18" s="63"/>
      <c r="E18" s="5"/>
      <c r="F18" s="5"/>
      <c r="G18" s="5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92"/>
    </row>
    <row r="19" spans="2:52" ht="15.75" x14ac:dyDescent="0.25">
      <c r="B19" s="86"/>
      <c r="C19" s="88" t="s">
        <v>89</v>
      </c>
      <c r="D19" s="63"/>
      <c r="E19" s="6"/>
      <c r="F19" s="5"/>
      <c r="G19" s="5"/>
      <c r="H19" s="5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92"/>
    </row>
    <row r="20" spans="2:52" ht="9" customHeight="1" x14ac:dyDescent="0.25">
      <c r="B20" s="86"/>
      <c r="C20" s="88"/>
      <c r="D20" s="6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92"/>
    </row>
    <row r="21" spans="2:52" ht="15.75" x14ac:dyDescent="0.25">
      <c r="B21" s="86" t="s">
        <v>29</v>
      </c>
      <c r="C21" s="87" t="s">
        <v>90</v>
      </c>
      <c r="D21" s="62">
        <f>Presupuesto!G29</f>
        <v>3888888.888888889</v>
      </c>
      <c r="E21" s="3"/>
      <c r="F21" s="3"/>
      <c r="G21" s="3"/>
      <c r="H21" s="3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92"/>
    </row>
    <row r="22" spans="2:52" ht="15.75" x14ac:dyDescent="0.25">
      <c r="B22" s="86"/>
      <c r="C22" s="88" t="s">
        <v>90</v>
      </c>
      <c r="D22" s="63"/>
      <c r="E22" s="5"/>
      <c r="F22" s="5"/>
      <c r="G22" s="5"/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92"/>
    </row>
    <row r="23" spans="2:52" ht="9" customHeight="1" x14ac:dyDescent="0.25">
      <c r="B23" s="86"/>
      <c r="C23" s="88"/>
      <c r="D23" s="63"/>
      <c r="E23" s="5"/>
      <c r="F23" s="5"/>
      <c r="G23" s="5"/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92"/>
    </row>
    <row r="24" spans="2:52" ht="15.75" x14ac:dyDescent="0.25">
      <c r="B24" s="86" t="s">
        <v>30</v>
      </c>
      <c r="C24" s="87" t="s">
        <v>91</v>
      </c>
      <c r="D24" s="62">
        <f>Presupuesto!G31+Presupuesto!G40</f>
        <v>85433333.333333328</v>
      </c>
      <c r="E24" s="6"/>
      <c r="F24" s="6"/>
      <c r="G24" s="6"/>
      <c r="H24" s="6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93"/>
    </row>
    <row r="25" spans="2:52" ht="15.75" x14ac:dyDescent="0.25">
      <c r="B25" s="86"/>
      <c r="C25" s="88" t="s">
        <v>92</v>
      </c>
      <c r="D25" s="4"/>
      <c r="E25" s="6"/>
      <c r="F25" s="6"/>
      <c r="G25" s="6"/>
      <c r="H25" s="6"/>
      <c r="I25" s="5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92"/>
    </row>
    <row r="26" spans="2:52" ht="15.75" x14ac:dyDescent="0.25">
      <c r="B26" s="86"/>
      <c r="C26" s="88" t="s">
        <v>93</v>
      </c>
      <c r="D26" s="4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94"/>
    </row>
    <row r="27" spans="2:52" ht="6.75" customHeight="1" thickBot="1" x14ac:dyDescent="0.3">
      <c r="B27" s="89"/>
      <c r="C27" s="90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95"/>
    </row>
  </sheetData>
  <mergeCells count="15">
    <mergeCell ref="B3:B5"/>
    <mergeCell ref="C3:C5"/>
    <mergeCell ref="E3:AZ3"/>
    <mergeCell ref="E4:H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AW4:AZ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3"/>
  <sheetViews>
    <sheetView tabSelected="1" workbookViewId="0">
      <selection activeCell="B4" sqref="B4:G43"/>
    </sheetView>
  </sheetViews>
  <sheetFormatPr baseColWidth="10" defaultRowHeight="12.75" x14ac:dyDescent="0.2"/>
  <cols>
    <col min="1" max="1" width="3.5703125" style="15" customWidth="1"/>
    <col min="2" max="2" width="5.42578125" style="15" customWidth="1"/>
    <col min="3" max="3" width="31.7109375" style="15" customWidth="1"/>
    <col min="4" max="4" width="9.42578125" style="32" customWidth="1"/>
    <col min="5" max="5" width="9.42578125" style="15" customWidth="1"/>
    <col min="6" max="6" width="15.140625" style="37" customWidth="1"/>
    <col min="7" max="16384" width="11.42578125" style="15"/>
  </cols>
  <sheetData>
    <row r="2" spans="2:7" x14ac:dyDescent="0.2">
      <c r="B2" s="16" t="s">
        <v>53</v>
      </c>
    </row>
    <row r="4" spans="2:7" x14ac:dyDescent="0.2">
      <c r="B4" s="80" t="s">
        <v>5</v>
      </c>
      <c r="C4" s="80" t="s">
        <v>42</v>
      </c>
      <c r="D4" s="81" t="s">
        <v>46</v>
      </c>
      <c r="E4" s="81" t="s">
        <v>44</v>
      </c>
      <c r="F4" s="38" t="s">
        <v>43</v>
      </c>
      <c r="G4" s="28" t="s">
        <v>45</v>
      </c>
    </row>
    <row r="5" spans="2:7" x14ac:dyDescent="0.2">
      <c r="B5" s="81"/>
      <c r="C5" s="81"/>
      <c r="D5" s="82"/>
      <c r="E5" s="82"/>
      <c r="F5" s="39" t="s">
        <v>16</v>
      </c>
      <c r="G5" s="17" t="s">
        <v>16</v>
      </c>
    </row>
    <row r="6" spans="2:7" x14ac:dyDescent="0.2">
      <c r="B6" s="24">
        <v>1</v>
      </c>
      <c r="C6" s="25" t="s">
        <v>17</v>
      </c>
      <c r="D6" s="33"/>
      <c r="E6" s="26"/>
      <c r="F6" s="40"/>
      <c r="G6" s="45">
        <f>G8+G14+G20</f>
        <v>37270000</v>
      </c>
    </row>
    <row r="7" spans="2:7" x14ac:dyDescent="0.2">
      <c r="B7" s="29"/>
      <c r="C7" s="30"/>
      <c r="D7" s="34"/>
      <c r="E7" s="31"/>
      <c r="F7" s="41"/>
      <c r="G7" s="31"/>
    </row>
    <row r="8" spans="2:7" x14ac:dyDescent="0.2">
      <c r="B8" s="18" t="s">
        <v>19</v>
      </c>
      <c r="C8" s="21" t="s">
        <v>48</v>
      </c>
      <c r="D8" s="35"/>
      <c r="E8" s="20"/>
      <c r="F8" s="42"/>
      <c r="G8" s="44">
        <f>SUM(G9:G12)</f>
        <v>4588888.8888888881</v>
      </c>
    </row>
    <row r="9" spans="2:7" x14ac:dyDescent="0.2">
      <c r="B9" s="23" t="s">
        <v>39</v>
      </c>
      <c r="C9" s="22" t="s">
        <v>38</v>
      </c>
      <c r="D9" s="35" t="s">
        <v>55</v>
      </c>
      <c r="E9" s="20">
        <v>1</v>
      </c>
      <c r="F9" s="42">
        <f>2000000/0.9</f>
        <v>2222222.222222222</v>
      </c>
      <c r="G9" s="42">
        <f>E9*F9</f>
        <v>2222222.222222222</v>
      </c>
    </row>
    <row r="10" spans="2:7" x14ac:dyDescent="0.2">
      <c r="B10" s="23" t="s">
        <v>40</v>
      </c>
      <c r="C10" s="22" t="s">
        <v>65</v>
      </c>
      <c r="D10" s="35" t="s">
        <v>54</v>
      </c>
      <c r="E10" s="20">
        <v>1</v>
      </c>
      <c r="F10" s="42">
        <v>200000</v>
      </c>
      <c r="G10" s="42">
        <f t="shared" ref="G10:G12" si="0">E10*F10</f>
        <v>200000</v>
      </c>
    </row>
    <row r="11" spans="2:7" x14ac:dyDescent="0.2">
      <c r="B11" s="23" t="s">
        <v>41</v>
      </c>
      <c r="C11" s="22" t="s">
        <v>56</v>
      </c>
      <c r="D11" s="35" t="s">
        <v>57</v>
      </c>
      <c r="E11" s="20">
        <v>1</v>
      </c>
      <c r="F11" s="42">
        <f>1500000/0.9</f>
        <v>1666666.6666666665</v>
      </c>
      <c r="G11" s="42">
        <f t="shared" si="0"/>
        <v>1666666.6666666665</v>
      </c>
    </row>
    <row r="12" spans="2:7" x14ac:dyDescent="0.2">
      <c r="B12" s="23" t="s">
        <v>59</v>
      </c>
      <c r="C12" s="22" t="s">
        <v>66</v>
      </c>
      <c r="D12" s="35" t="s">
        <v>55</v>
      </c>
      <c r="E12" s="20">
        <v>1</v>
      </c>
      <c r="F12" s="42">
        <v>500000</v>
      </c>
      <c r="G12" s="42">
        <f t="shared" si="0"/>
        <v>500000</v>
      </c>
    </row>
    <row r="13" spans="2:7" x14ac:dyDescent="0.2">
      <c r="B13" s="23"/>
      <c r="C13" s="22"/>
      <c r="D13" s="35"/>
      <c r="E13" s="20"/>
      <c r="F13" s="42"/>
      <c r="G13" s="42"/>
    </row>
    <row r="14" spans="2:7" x14ac:dyDescent="0.2">
      <c r="B14" s="18" t="s">
        <v>20</v>
      </c>
      <c r="C14" s="19" t="s">
        <v>49</v>
      </c>
      <c r="D14" s="35"/>
      <c r="E14" s="20"/>
      <c r="F14" s="42"/>
      <c r="G14" s="44">
        <f>SUM(G15:G18)</f>
        <v>30622222.222222224</v>
      </c>
    </row>
    <row r="15" spans="2:7" x14ac:dyDescent="0.2">
      <c r="B15" s="23" t="s">
        <v>60</v>
      </c>
      <c r="C15" s="22" t="s">
        <v>38</v>
      </c>
      <c r="D15" s="35" t="s">
        <v>55</v>
      </c>
      <c r="E15" s="20">
        <v>1</v>
      </c>
      <c r="F15" s="42">
        <f>2000000/0.9</f>
        <v>2222222.222222222</v>
      </c>
      <c r="G15" s="42">
        <f t="shared" ref="G15:G18" si="1">E15*F15</f>
        <v>2222222.222222222</v>
      </c>
    </row>
    <row r="16" spans="2:7" x14ac:dyDescent="0.2">
      <c r="B16" s="23" t="s">
        <v>61</v>
      </c>
      <c r="C16" s="22" t="s">
        <v>65</v>
      </c>
      <c r="D16" s="35" t="s">
        <v>54</v>
      </c>
      <c r="E16" s="20">
        <v>12</v>
      </c>
      <c r="F16" s="42">
        <v>200000</v>
      </c>
      <c r="G16" s="42">
        <f t="shared" si="1"/>
        <v>2400000</v>
      </c>
    </row>
    <row r="17" spans="2:7" x14ac:dyDescent="0.2">
      <c r="B17" s="23" t="s">
        <v>62</v>
      </c>
      <c r="C17" s="22" t="s">
        <v>56</v>
      </c>
      <c r="D17" s="35" t="s">
        <v>57</v>
      </c>
      <c r="E17" s="20">
        <v>12</v>
      </c>
      <c r="F17" s="42">
        <f>1500000/0.9</f>
        <v>1666666.6666666665</v>
      </c>
      <c r="G17" s="42">
        <f t="shared" si="1"/>
        <v>20000000</v>
      </c>
    </row>
    <row r="18" spans="2:7" x14ac:dyDescent="0.2">
      <c r="B18" s="23" t="s">
        <v>63</v>
      </c>
      <c r="C18" s="22" t="s">
        <v>58</v>
      </c>
      <c r="D18" s="35" t="s">
        <v>55</v>
      </c>
      <c r="E18" s="20">
        <v>12</v>
      </c>
      <c r="F18" s="42">
        <v>500000</v>
      </c>
      <c r="G18" s="42">
        <f t="shared" si="1"/>
        <v>6000000</v>
      </c>
    </row>
    <row r="19" spans="2:7" x14ac:dyDescent="0.2">
      <c r="B19" s="23"/>
      <c r="C19" s="22"/>
      <c r="D19" s="35"/>
      <c r="E19" s="20"/>
      <c r="F19" s="42"/>
      <c r="G19" s="42"/>
    </row>
    <row r="20" spans="2:7" x14ac:dyDescent="0.2">
      <c r="B20" s="18" t="s">
        <v>21</v>
      </c>
      <c r="C20" s="19" t="s">
        <v>50</v>
      </c>
      <c r="D20" s="35"/>
      <c r="E20" s="20"/>
      <c r="F20" s="42"/>
      <c r="G20" s="44">
        <f>SUM(G21:G25)</f>
        <v>2058888.8888888888</v>
      </c>
    </row>
    <row r="21" spans="2:7" x14ac:dyDescent="0.2">
      <c r="B21" s="23" t="s">
        <v>67</v>
      </c>
      <c r="C21" s="20" t="s">
        <v>88</v>
      </c>
      <c r="D21" s="35" t="s">
        <v>55</v>
      </c>
      <c r="E21" s="42">
        <v>1</v>
      </c>
      <c r="F21" s="42">
        <f>1200000/0.9</f>
        <v>1333333.3333333333</v>
      </c>
      <c r="G21" s="42">
        <f t="shared" ref="G21:G25" si="2">E21*F21</f>
        <v>1333333.3333333333</v>
      </c>
    </row>
    <row r="22" spans="2:7" x14ac:dyDescent="0.2">
      <c r="B22" s="23" t="s">
        <v>69</v>
      </c>
      <c r="C22" s="20" t="s">
        <v>74</v>
      </c>
      <c r="D22" s="35" t="s">
        <v>73</v>
      </c>
      <c r="E22" s="42">
        <v>1</v>
      </c>
      <c r="F22" s="42">
        <v>18000</v>
      </c>
      <c r="G22" s="42">
        <f t="shared" si="2"/>
        <v>18000</v>
      </c>
    </row>
    <row r="23" spans="2:7" x14ac:dyDescent="0.2">
      <c r="B23" s="23" t="s">
        <v>69</v>
      </c>
      <c r="C23" s="20" t="s">
        <v>68</v>
      </c>
      <c r="D23" s="35" t="s">
        <v>55</v>
      </c>
      <c r="E23" s="20">
        <v>1</v>
      </c>
      <c r="F23" s="42">
        <f>500000/0.9</f>
        <v>555555.5555555555</v>
      </c>
      <c r="G23" s="42">
        <f t="shared" si="2"/>
        <v>555555.5555555555</v>
      </c>
    </row>
    <row r="24" spans="2:7" x14ac:dyDescent="0.2">
      <c r="B24" s="23" t="s">
        <v>69</v>
      </c>
      <c r="C24" s="20" t="s">
        <v>70</v>
      </c>
      <c r="D24" s="35" t="s">
        <v>57</v>
      </c>
      <c r="E24" s="20">
        <v>12</v>
      </c>
      <c r="F24" s="42">
        <v>8500</v>
      </c>
      <c r="G24" s="42">
        <f t="shared" si="2"/>
        <v>102000</v>
      </c>
    </row>
    <row r="25" spans="2:7" x14ac:dyDescent="0.2">
      <c r="B25" s="23" t="s">
        <v>72</v>
      </c>
      <c r="C25" s="20" t="s">
        <v>71</v>
      </c>
      <c r="D25" s="35" t="s">
        <v>73</v>
      </c>
      <c r="E25" s="20">
        <v>1</v>
      </c>
      <c r="F25" s="42">
        <v>50000</v>
      </c>
      <c r="G25" s="42">
        <f t="shared" si="2"/>
        <v>50000</v>
      </c>
    </row>
    <row r="26" spans="2:7" x14ac:dyDescent="0.2">
      <c r="B26" s="23"/>
      <c r="C26" s="20"/>
      <c r="D26" s="35"/>
      <c r="E26" s="20"/>
      <c r="F26" s="42"/>
      <c r="G26" s="42"/>
    </row>
    <row r="27" spans="2:7" x14ac:dyDescent="0.2">
      <c r="B27" s="19">
        <v>2</v>
      </c>
      <c r="C27" s="19" t="s">
        <v>18</v>
      </c>
      <c r="D27" s="35"/>
      <c r="E27" s="20"/>
      <c r="F27" s="42"/>
      <c r="G27" s="44">
        <f>G29+G31+G40</f>
        <v>89322222.222222224</v>
      </c>
    </row>
    <row r="28" spans="2:7" x14ac:dyDescent="0.2">
      <c r="B28" s="20"/>
      <c r="C28" s="19"/>
      <c r="D28" s="35"/>
      <c r="E28" s="20"/>
      <c r="F28" s="42"/>
      <c r="G28" s="42"/>
    </row>
    <row r="29" spans="2:7" x14ac:dyDescent="0.2">
      <c r="B29" s="18" t="s">
        <v>29</v>
      </c>
      <c r="C29" s="19" t="s">
        <v>51</v>
      </c>
      <c r="D29" s="35" t="s">
        <v>55</v>
      </c>
      <c r="E29" s="20">
        <v>1</v>
      </c>
      <c r="F29" s="42">
        <f>3500000/0.9</f>
        <v>3888888.888888889</v>
      </c>
      <c r="G29" s="44">
        <f t="shared" ref="G29:G40" si="3">E29*F29</f>
        <v>3888888.888888889</v>
      </c>
    </row>
    <row r="30" spans="2:7" x14ac:dyDescent="0.2">
      <c r="B30" s="23"/>
      <c r="C30" s="20"/>
      <c r="D30" s="35"/>
      <c r="E30" s="20"/>
      <c r="F30" s="42"/>
      <c r="G30" s="42"/>
    </row>
    <row r="31" spans="2:7" x14ac:dyDescent="0.2">
      <c r="B31" s="18" t="s">
        <v>30</v>
      </c>
      <c r="C31" s="19" t="s">
        <v>52</v>
      </c>
      <c r="D31" s="35"/>
      <c r="E31" s="20"/>
      <c r="F31" s="42"/>
      <c r="G31" s="44">
        <f>SUM(G32:G40)</f>
        <v>65433333.333333328</v>
      </c>
    </row>
    <row r="32" spans="2:7" x14ac:dyDescent="0.2">
      <c r="B32" s="23" t="s">
        <v>31</v>
      </c>
      <c r="C32" s="20" t="s">
        <v>22</v>
      </c>
      <c r="D32" s="35" t="s">
        <v>55</v>
      </c>
      <c r="E32" s="20">
        <v>1</v>
      </c>
      <c r="F32" s="42">
        <f>3000000/0.9</f>
        <v>3333333.333333333</v>
      </c>
      <c r="G32" s="42">
        <f t="shared" si="3"/>
        <v>3333333.333333333</v>
      </c>
    </row>
    <row r="33" spans="2:7" x14ac:dyDescent="0.2">
      <c r="B33" s="23" t="s">
        <v>32</v>
      </c>
      <c r="C33" s="20" t="s">
        <v>23</v>
      </c>
      <c r="D33" s="35" t="s">
        <v>55</v>
      </c>
      <c r="E33" s="20">
        <v>1</v>
      </c>
      <c r="F33" s="42">
        <v>50000</v>
      </c>
      <c r="G33" s="42">
        <f t="shared" si="3"/>
        <v>50000</v>
      </c>
    </row>
    <row r="34" spans="2:7" x14ac:dyDescent="0.2">
      <c r="B34" s="23" t="s">
        <v>33</v>
      </c>
      <c r="C34" s="20" t="s">
        <v>24</v>
      </c>
      <c r="D34" s="35">
        <v>1</v>
      </c>
      <c r="E34" s="20">
        <v>1</v>
      </c>
      <c r="F34" s="42">
        <v>50000</v>
      </c>
      <c r="G34" s="42">
        <f t="shared" si="3"/>
        <v>50000</v>
      </c>
    </row>
    <row r="35" spans="2:7" x14ac:dyDescent="0.2">
      <c r="B35" s="23" t="s">
        <v>34</v>
      </c>
      <c r="C35" s="20" t="s">
        <v>25</v>
      </c>
      <c r="D35" s="35" t="s">
        <v>54</v>
      </c>
      <c r="E35" s="20">
        <f>2*12</f>
        <v>24</v>
      </c>
      <c r="F35" s="42">
        <v>750000</v>
      </c>
      <c r="G35" s="42">
        <f t="shared" si="3"/>
        <v>18000000</v>
      </c>
    </row>
    <row r="36" spans="2:7" x14ac:dyDescent="0.2">
      <c r="B36" s="23" t="s">
        <v>35</v>
      </c>
      <c r="C36" s="20" t="s">
        <v>26</v>
      </c>
      <c r="D36" s="35" t="s">
        <v>54</v>
      </c>
      <c r="E36" s="20">
        <v>6</v>
      </c>
      <c r="F36" s="42">
        <v>2000000</v>
      </c>
      <c r="G36" s="42">
        <f t="shared" si="3"/>
        <v>12000000</v>
      </c>
    </row>
    <row r="37" spans="2:7" x14ac:dyDescent="0.2">
      <c r="B37" s="23" t="s">
        <v>36</v>
      </c>
      <c r="C37" s="20" t="s">
        <v>27</v>
      </c>
      <c r="D37" s="35" t="s">
        <v>54</v>
      </c>
      <c r="E37" s="20">
        <f>6</f>
        <v>6</v>
      </c>
      <c r="F37" s="42">
        <v>1500000</v>
      </c>
      <c r="G37" s="42">
        <f t="shared" si="3"/>
        <v>9000000</v>
      </c>
    </row>
    <row r="38" spans="2:7" x14ac:dyDescent="0.2">
      <c r="B38" s="23" t="s">
        <v>37</v>
      </c>
      <c r="C38" s="20" t="s">
        <v>28</v>
      </c>
      <c r="D38" s="35" t="s">
        <v>54</v>
      </c>
      <c r="E38" s="20">
        <v>6</v>
      </c>
      <c r="F38" s="42">
        <v>500000</v>
      </c>
      <c r="G38" s="42">
        <f t="shared" si="3"/>
        <v>3000000</v>
      </c>
    </row>
    <row r="39" spans="2:7" x14ac:dyDescent="0.2">
      <c r="B39" s="23"/>
      <c r="C39" s="20"/>
      <c r="D39" s="35"/>
      <c r="E39" s="20"/>
      <c r="F39" s="42"/>
      <c r="G39" s="42"/>
    </row>
    <row r="40" spans="2:7" x14ac:dyDescent="0.2">
      <c r="B40" s="46" t="s">
        <v>47</v>
      </c>
      <c r="C40" s="47" t="s">
        <v>77</v>
      </c>
      <c r="D40" s="36" t="s">
        <v>64</v>
      </c>
      <c r="E40" s="27">
        <v>12</v>
      </c>
      <c r="F40" s="43">
        <f>1500000/0.9</f>
        <v>1666666.6666666665</v>
      </c>
      <c r="G40" s="48">
        <f t="shared" si="3"/>
        <v>20000000</v>
      </c>
    </row>
    <row r="41" spans="2:7" x14ac:dyDescent="0.2">
      <c r="B41" s="49" t="s">
        <v>78</v>
      </c>
      <c r="C41" s="50" t="s">
        <v>75</v>
      </c>
      <c r="D41" s="51"/>
      <c r="E41" s="52"/>
      <c r="F41" s="53" t="s">
        <v>16</v>
      </c>
      <c r="G41" s="54">
        <f>G6+G27</f>
        <v>126592222.22222222</v>
      </c>
    </row>
    <row r="42" spans="2:7" x14ac:dyDescent="0.2">
      <c r="B42" s="64" t="s">
        <v>79</v>
      </c>
      <c r="C42" s="65" t="s">
        <v>76</v>
      </c>
      <c r="D42" s="66"/>
      <c r="E42" s="67">
        <v>0.1</v>
      </c>
      <c r="F42" s="68" t="s">
        <v>16</v>
      </c>
      <c r="G42" s="69">
        <f>10%*G41</f>
        <v>12659222.222222224</v>
      </c>
    </row>
    <row r="43" spans="2:7" x14ac:dyDescent="0.2">
      <c r="B43" s="55" t="s">
        <v>80</v>
      </c>
      <c r="C43" s="56" t="s">
        <v>45</v>
      </c>
      <c r="D43" s="57"/>
      <c r="E43" s="58"/>
      <c r="F43" s="59" t="s">
        <v>16</v>
      </c>
      <c r="G43" s="60">
        <f>SUM(G41:G42)</f>
        <v>139251444.44444445</v>
      </c>
    </row>
  </sheetData>
  <mergeCells count="4">
    <mergeCell ref="C4:C5"/>
    <mergeCell ref="B4:B5"/>
    <mergeCell ref="D4:D5"/>
    <mergeCell ref="E4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cronograma</vt:lpstr>
      <vt:lpstr>Presupuesto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JCWALLS</dc:creator>
  <cp:lastModifiedBy>CasaJuancri</cp:lastModifiedBy>
  <cp:lastPrinted>2008-03-23T08:14:37Z</cp:lastPrinted>
  <dcterms:created xsi:type="dcterms:W3CDTF">1998-09-07T18:46:05Z</dcterms:created>
  <dcterms:modified xsi:type="dcterms:W3CDTF">2017-03-27T04:07:35Z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608076355</vt:i4>
  </property>
  <property fmtid="{D5CDD505-2E9C-101B-9397-08002B2CF9AE}" pid="3" name="_NewReviewCycle">
    <vt:lpwstr/>
  </property>
  <property fmtid="{D5CDD505-2E9C-101B-9397-08002B2CF9AE}" pid="4" name="_EmailSubject">
    <vt:lpwstr>Presupuesto Linea 220 kV TAP OFF</vt:lpwstr>
  </property>
  <property fmtid="{D5CDD505-2E9C-101B-9397-08002B2CF9AE}" pid="5" name="_AuthorEmail">
    <vt:lpwstr>jcparedes@traigen.cl</vt:lpwstr>
  </property>
  <property fmtid="{D5CDD505-2E9C-101B-9397-08002B2CF9AE}" pid="6" name="_AuthorEmailDisplayName">
    <vt:lpwstr>Juan Cristóbal Paredes Friedemann (Asesorias Traigen Ltda)</vt:lpwstr>
  </property>
  <property fmtid="{D5CDD505-2E9C-101B-9397-08002B2CF9AE}" pid="7" name="_PreviousAdHocReviewCycleID">
    <vt:i4>1569506773</vt:i4>
  </property>
  <property fmtid="{D5CDD505-2E9C-101B-9397-08002B2CF9AE}" pid="8" name="_ReviewingToolsShownOnce">
    <vt:lpwstr/>
  </property>
</Properties>
</file>